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ignpostlive-my.sharepoint.com/personal/karel_vangheluwe_signpost_eu/Documents/Cloud_Structuur/Process/CNL/0 - DEVISFORM/V6/V6.2/"/>
    </mc:Choice>
  </mc:AlternateContent>
  <xr:revisionPtr revIDLastSave="0" documentId="8_{2636C01A-3F57-450D-92A6-AF1C4E5A445A}" xr6:coauthVersionLast="47" xr6:coauthVersionMax="47" xr10:uidLastSave="{00000000-0000-0000-0000-000000000000}"/>
  <workbookProtection workbookAlgorithmName="SHA-512" workbookHashValue="eJqraTTw8FVmOy85VWCG726TdJbSnSSVwCJdDP7cLaISILmv4Qqos5aUiYfNw9XZSV4YuU1jUiD4MVNiU58sCg==" workbookSaltValue="L5nuWFVB4TFhF0xBB16t4w==" workbookSpinCount="100000" lockStructure="1"/>
  <bookViews>
    <workbookView xWindow="11685" yWindow="1980" windowWidth="29715" windowHeight="17565" xr2:uid="{00000000-000D-0000-FFFF-FFFF00000000}"/>
  </bookViews>
  <sheets>
    <sheet name="Formulaire" sheetId="1" r:id="rId1"/>
  </sheets>
  <definedNames>
    <definedName name="_xlnm.Print_Area" localSheetId="0">Formulaire!$A$1:$I$92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H70" i="1"/>
  <c r="H71" i="1"/>
  <c r="H72" i="1"/>
  <c r="H73" i="1"/>
  <c r="H74" i="1"/>
  <c r="H75" i="1"/>
  <c r="H76" i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47" i="1"/>
  <c r="H47" i="1" s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25" i="1"/>
  <c r="E7" i="1" l="1"/>
  <c r="D20" i="1" l="1"/>
  <c r="C20" i="1" s="1"/>
  <c r="B20" i="1" s="1"/>
  <c r="A25" i="1" s="1"/>
  <c r="A34" i="1" l="1"/>
  <c r="C34" i="1" s="1"/>
  <c r="H34" i="1" s="1"/>
  <c r="A28" i="1"/>
  <c r="C28" i="1" s="1"/>
  <c r="H28" i="1" s="1"/>
  <c r="A30" i="1"/>
  <c r="C30" i="1" s="1"/>
  <c r="H30" i="1" s="1"/>
  <c r="A44" i="1"/>
  <c r="C44" i="1" s="1"/>
  <c r="H44" i="1" s="1"/>
  <c r="A26" i="1"/>
  <c r="C26" i="1" s="1"/>
  <c r="H26" i="1" s="1"/>
  <c r="A39" i="1"/>
  <c r="C39" i="1" s="1"/>
  <c r="H39" i="1" s="1"/>
  <c r="A43" i="1"/>
  <c r="C43" i="1" s="1"/>
  <c r="H43" i="1" s="1"/>
  <c r="A37" i="1"/>
  <c r="C37" i="1" s="1"/>
  <c r="H37" i="1" s="1"/>
  <c r="A38" i="1"/>
  <c r="C38" i="1" s="1"/>
  <c r="H38" i="1" s="1"/>
  <c r="A36" i="1"/>
  <c r="C36" i="1" s="1"/>
  <c r="H36" i="1" s="1"/>
  <c r="A33" i="1"/>
  <c r="C33" i="1" s="1"/>
  <c r="H33" i="1" s="1"/>
  <c r="A35" i="1"/>
  <c r="C35" i="1" s="1"/>
  <c r="H35" i="1" s="1"/>
  <c r="A31" i="1"/>
  <c r="C31" i="1" s="1"/>
  <c r="H31" i="1" s="1"/>
  <c r="A41" i="1"/>
  <c r="C41" i="1" s="1"/>
  <c r="H41" i="1" s="1"/>
  <c r="A32" i="1"/>
  <c r="C32" i="1" s="1"/>
  <c r="H32" i="1" s="1"/>
  <c r="A40" i="1"/>
  <c r="C40" i="1" s="1"/>
  <c r="H40" i="1" s="1"/>
  <c r="A42" i="1"/>
  <c r="C42" i="1" s="1"/>
  <c r="H42" i="1" s="1"/>
  <c r="A29" i="1" l="1"/>
  <c r="A27" i="1" l="1"/>
  <c r="C29" i="1"/>
  <c r="H29" i="1" s="1"/>
  <c r="C27" i="1" l="1"/>
  <c r="H27" i="1" s="1"/>
  <c r="C25" i="1"/>
  <c r="H25" i="1" s="1"/>
  <c r="H90" i="1" s="1"/>
</calcChain>
</file>

<file path=xl/sharedStrings.xml><?xml version="1.0" encoding="utf-8"?>
<sst xmlns="http://schemas.openxmlformats.org/spreadsheetml/2006/main" count="145" uniqueCount="116">
  <si>
    <t>Console Adobe VIP</t>
  </si>
  <si>
    <t>Rue / N°</t>
  </si>
  <si>
    <t>Code postal / Ville</t>
  </si>
  <si>
    <t>Quantité</t>
  </si>
  <si>
    <t>Code</t>
  </si>
  <si>
    <t>Description</t>
  </si>
  <si>
    <t>Prix Unitaire</t>
  </si>
  <si>
    <t>Prix Total</t>
  </si>
  <si>
    <t>65276752BB04A12</t>
  </si>
  <si>
    <t>65276751BB04A12</t>
  </si>
  <si>
    <t>65322859BB04A12</t>
  </si>
  <si>
    <t>65322862BB04A12</t>
  </si>
  <si>
    <t>65271413BB04A12</t>
  </si>
  <si>
    <t>65271416BB04A12</t>
  </si>
  <si>
    <t>Prix Par Mois</t>
  </si>
  <si>
    <t>Creative Cloud for Teams - Named License - English</t>
  </si>
  <si>
    <t>Creative Cloud for Enterprise - Named License - English</t>
  </si>
  <si>
    <t>Creative Cloud for Enterprise - Device License - English</t>
  </si>
  <si>
    <t>Marché Adobe</t>
  </si>
  <si>
    <t>MEN-SG-AOO- 22019</t>
  </si>
  <si>
    <t>Numéro Adobe VIP (si disponible)</t>
  </si>
  <si>
    <t>58047487AB03A00</t>
  </si>
  <si>
    <t>58047503AB03A00</t>
  </si>
  <si>
    <t>Mois</t>
  </si>
  <si>
    <t>65327475BB04A12</t>
  </si>
  <si>
    <t>65327474BB04A12</t>
  </si>
  <si>
    <t>65327477BB04A12</t>
  </si>
  <si>
    <t>65327476BB04A12</t>
  </si>
  <si>
    <t>65327490BB04A12</t>
  </si>
  <si>
    <t>65327489BB04A12</t>
  </si>
  <si>
    <r>
      <rPr>
        <sz val="11"/>
        <color rgb="FF002060"/>
        <rFont val="Calibri"/>
        <family val="2"/>
        <scheme val="minor"/>
      </rPr>
      <t>🛈</t>
    </r>
    <r>
      <rPr>
        <sz val="11"/>
        <rFont val="Calibri"/>
        <family val="2"/>
        <scheme val="minor"/>
      </rPr>
      <t xml:space="preserve"> Veuillez compléter ce document et l'envoyer à l'adresse ci-dessous pour recevoir un devis.</t>
    </r>
  </si>
  <si>
    <t>...</t>
  </si>
  <si>
    <t>Vous souhaitez d'autres produits qui ne figurent pas dans la liste?</t>
  </si>
  <si>
    <r>
      <t xml:space="preserve">Liste des produits de </t>
    </r>
    <r>
      <rPr>
        <b/>
        <i/>
        <sz val="14"/>
        <color rgb="FF002060"/>
        <rFont val="Calibri"/>
        <family val="2"/>
        <scheme val="minor"/>
      </rPr>
      <t>MEN-SG-AOO- 22019</t>
    </r>
  </si>
  <si>
    <t>Date anniversaire de la console (si disponible)</t>
  </si>
  <si>
    <t>Veuillez saisir la quantité souhaitée et la description du produit.</t>
  </si>
  <si>
    <t>Nom de l’établissement</t>
  </si>
  <si>
    <t>Nom et Prénom administrateur de la console</t>
  </si>
  <si>
    <t>Téléphone</t>
  </si>
  <si>
    <t>Formulaire Devis</t>
  </si>
  <si>
    <r>
      <rPr>
        <sz val="8"/>
        <color theme="8"/>
        <rFont val="Calibri"/>
        <family val="2"/>
        <scheme val="minor"/>
      </rPr>
      <t>🛈</t>
    </r>
    <r>
      <rPr>
        <sz val="8"/>
        <rFont val="Calibri"/>
        <family val="2"/>
        <scheme val="minor"/>
      </rPr>
      <t xml:space="preserve"> Dans la case "</t>
    </r>
    <r>
      <rPr>
        <b/>
        <sz val="8"/>
        <rFont val="Calibri"/>
        <family val="2"/>
        <scheme val="minor"/>
      </rPr>
      <t>Quantité</t>
    </r>
    <r>
      <rPr>
        <sz val="8"/>
        <rFont val="Calibri"/>
        <family val="2"/>
        <scheme val="minor"/>
      </rPr>
      <t xml:space="preserve">" veuillez noter </t>
    </r>
    <r>
      <rPr>
        <b/>
        <sz val="8"/>
        <rFont val="Calibri"/>
        <family val="2"/>
        <scheme val="minor"/>
      </rPr>
      <t>le nombre de licences</t>
    </r>
    <r>
      <rPr>
        <sz val="8"/>
        <rFont val="Calibri"/>
        <family val="2"/>
        <scheme val="minor"/>
      </rPr>
      <t xml:space="preserve"> souhaitées et </t>
    </r>
    <r>
      <rPr>
        <b/>
        <sz val="8"/>
        <rFont val="Calibri"/>
        <family val="2"/>
        <scheme val="minor"/>
      </rPr>
      <t>non</t>
    </r>
    <r>
      <rPr>
        <sz val="8"/>
        <rFont val="Calibri"/>
        <family val="2"/>
        <scheme val="minor"/>
      </rPr>
      <t xml:space="preserve"> le nombres de mois.</t>
    </r>
  </si>
  <si>
    <t>Masquer</t>
  </si>
  <si>
    <t>65297997BB04A12</t>
  </si>
  <si>
    <t>65297991BB04A12</t>
  </si>
  <si>
    <r>
      <t xml:space="preserve">Acquisition </t>
    </r>
    <r>
      <rPr>
        <sz val="11"/>
        <color theme="1"/>
        <rFont val="Calibri"/>
        <family val="2"/>
        <scheme val="minor"/>
      </rPr>
      <t xml:space="preserve">(= </t>
    </r>
    <r>
      <rPr>
        <b/>
        <sz val="11"/>
        <color theme="3"/>
        <rFont val="Calibri"/>
        <family val="2"/>
        <scheme val="minor"/>
      </rPr>
      <t>licence perpétuelle</t>
    </r>
    <r>
      <rPr>
        <sz val="11"/>
        <color theme="1"/>
        <rFont val="Calibri"/>
        <family val="2"/>
        <scheme val="minor"/>
      </rPr>
      <t>)</t>
    </r>
  </si>
  <si>
    <t>Creative Cloud for Enterprise - English - Student License (min. 100+)</t>
  </si>
  <si>
    <t>65271937BB04A12</t>
  </si>
  <si>
    <t>65274102BB04A12</t>
  </si>
  <si>
    <t>65271961BB04A12</t>
  </si>
  <si>
    <t>65271944BB04A12</t>
  </si>
  <si>
    <t>65274095BB04A12</t>
  </si>
  <si>
    <t>65271968BB04A12</t>
  </si>
  <si>
    <r>
      <rPr>
        <sz val="8"/>
        <color theme="8"/>
        <rFont val="Calibri"/>
        <family val="2"/>
        <scheme val="minor"/>
      </rPr>
      <t>🛈</t>
    </r>
    <r>
      <rPr>
        <sz val="8"/>
        <rFont val="Calibri"/>
        <family val="2"/>
        <scheme val="minor"/>
      </rPr>
      <t xml:space="preserve"> Veuillez indiquer s'il s'agit d'une </t>
    </r>
    <r>
      <rPr>
        <b/>
        <sz val="8"/>
        <rFont val="Calibri"/>
        <family val="2"/>
        <scheme val="minor"/>
      </rPr>
      <t>Nouvelle ou</t>
    </r>
    <r>
      <rPr>
        <sz val="8"/>
        <rFont val="Calibri"/>
        <family val="2"/>
        <scheme val="minor"/>
      </rPr>
      <t xml:space="preserve"> d'un </t>
    </r>
    <r>
      <rPr>
        <b/>
        <sz val="8"/>
        <rFont val="Calibri"/>
        <family val="2"/>
        <scheme val="minor"/>
      </rPr>
      <t>Renouvellement.</t>
    </r>
  </si>
  <si>
    <r>
      <rPr>
        <sz val="7"/>
        <color theme="8"/>
        <rFont val="Calibri"/>
        <family val="2"/>
        <scheme val="minor"/>
      </rPr>
      <t>🛈</t>
    </r>
    <r>
      <rPr>
        <sz val="7"/>
        <rFont val="Calibri"/>
        <family val="2"/>
        <scheme val="minor"/>
      </rPr>
      <t xml:space="preserve"> Dans la case "</t>
    </r>
    <r>
      <rPr>
        <b/>
        <sz val="7"/>
        <rFont val="Calibri"/>
        <family val="2"/>
        <scheme val="minor"/>
      </rPr>
      <t>Quantité</t>
    </r>
    <r>
      <rPr>
        <sz val="7"/>
        <rFont val="Calibri"/>
        <family val="2"/>
        <scheme val="minor"/>
      </rPr>
      <t xml:space="preserve">" veuillez noter </t>
    </r>
    <r>
      <rPr>
        <b/>
        <sz val="7"/>
        <rFont val="Calibri"/>
        <family val="2"/>
        <scheme val="minor"/>
      </rPr>
      <t>le nombre de licences.</t>
    </r>
  </si>
  <si>
    <r>
      <t xml:space="preserve">Renouvellement </t>
    </r>
    <r>
      <rPr>
        <sz val="11"/>
        <rFont val="Calibri"/>
        <family val="2"/>
        <scheme val="minor"/>
      </rPr>
      <t>(Multi Plateforme)</t>
    </r>
  </si>
  <si>
    <r>
      <t xml:space="preserve">Nouvelle souscription </t>
    </r>
    <r>
      <rPr>
        <sz val="11"/>
        <rFont val="Calibri"/>
        <family val="2"/>
        <scheme val="minor"/>
      </rPr>
      <t>(Multi Plateforme)</t>
    </r>
  </si>
  <si>
    <t>65271943BB04A12</t>
  </si>
  <si>
    <t>65274097BB04A12</t>
  </si>
  <si>
    <t>65271971BB04A12</t>
  </si>
  <si>
    <t>65271783BB04A12</t>
  </si>
  <si>
    <t>65297922BB04A12</t>
  </si>
  <si>
    <t>Acrobat Pro for teams - English</t>
  </si>
  <si>
    <t>65271781BB04A12</t>
  </si>
  <si>
    <t>Acrobat Pro for enterprise - English</t>
  </si>
  <si>
    <t>65326118BB04A12</t>
  </si>
  <si>
    <t>65326115BB04A12</t>
  </si>
  <si>
    <t>65271936BB04A12</t>
  </si>
  <si>
    <t>65274104BB04A12</t>
  </si>
  <si>
    <t>65271964BB04A12</t>
  </si>
  <si>
    <t>65271790BB04A12</t>
  </si>
  <si>
    <t>65297936BB04A12</t>
  </si>
  <si>
    <t>65276384BB04A12</t>
  </si>
  <si>
    <t>65326111BB04A12</t>
  </si>
  <si>
    <t>65326108BB04A12</t>
  </si>
  <si>
    <t>Total hors TVA</t>
  </si>
  <si>
    <r>
      <rPr>
        <sz val="8"/>
        <color theme="8"/>
        <rFont val="Calibri"/>
        <family val="2"/>
        <scheme val="minor"/>
      </rPr>
      <t>🛈</t>
    </r>
    <r>
      <rPr>
        <sz val="8"/>
        <rFont val="Calibri"/>
        <family val="2"/>
        <scheme val="minor"/>
      </rPr>
      <t xml:space="preserve"> Nos produits sont exonérés de la TVA.</t>
    </r>
  </si>
  <si>
    <t>commande-adobe@academicsoftware.fr</t>
  </si>
  <si>
    <t xml:space="preserve">  Numéro de devis :</t>
  </si>
  <si>
    <t>65322861BB04A12</t>
  </si>
  <si>
    <t>65322860BB04A12</t>
  </si>
  <si>
    <t>65327492BB04A12</t>
  </si>
  <si>
    <t>65327491BB04A12</t>
  </si>
  <si>
    <t>Adobe Express for enterprise - English - For Students (min. 100+)</t>
  </si>
  <si>
    <t xml:space="preserve">  Date de devis :</t>
  </si>
  <si>
    <r>
      <rPr>
        <sz val="9"/>
        <color theme="8"/>
        <rFont val="Calibri"/>
        <family val="2"/>
        <scheme val="minor"/>
      </rPr>
      <t>🛈</t>
    </r>
    <r>
      <rPr>
        <sz val="9"/>
        <rFont val="Calibri"/>
        <family val="2"/>
        <scheme val="minor"/>
      </rPr>
      <t xml:space="preserve"> Ce devis est valable un mois.</t>
    </r>
  </si>
  <si>
    <t>Adobe Stock for teams (Large) - English - Edu Named - 750 assets/mois</t>
  </si>
  <si>
    <t>Adobe Stock for teams (Small) - English - Edu Named - 10 assets/mois</t>
  </si>
  <si>
    <t>(Prix annuel)</t>
  </si>
  <si>
    <t>Photoshop Elements 2024 - Multiple Platforms - French</t>
  </si>
  <si>
    <t>PHSP &amp; PREM Elements 2024 - Multiple Platforms - French</t>
  </si>
  <si>
    <t>Premiere Elements 2024 - Multiple Platforms - French</t>
  </si>
  <si>
    <t>Creative Cloud for Teams - Named License - Multi Langue</t>
  </si>
  <si>
    <t>Creative Cloud for Enterprise - Named License - Multi Langue</t>
  </si>
  <si>
    <t>Creative Cloud for Enterprise - Device License - Multi Langue</t>
  </si>
  <si>
    <t>Creative Cloud for Enterprise - Multi Langue - Student License (min. 100+)</t>
  </si>
  <si>
    <t>Acrobat Pro for teams - Multi Langue</t>
  </si>
  <si>
    <t>Acrobat Pro for enterprise - Multi Langue</t>
  </si>
  <si>
    <t>Adobe Express for enterprise - Multi Langue - For Students (min. 100+)</t>
  </si>
  <si>
    <t>Adobe Stock for teams (Large) - Multi Langue - Edu Named - 750 assets/m</t>
  </si>
  <si>
    <t>Adobe Stock for teams (Other) - Multi Langue - 40 assets/mois</t>
  </si>
  <si>
    <t>Adobe Stock for teams (Small) - Multi Langue - Edu Named - 10 assets/m</t>
  </si>
  <si>
    <t>Photoshop Elements 2024 - Multiple Platforms - English</t>
  </si>
  <si>
    <t>FrameMaker 8 - Unix - English</t>
  </si>
  <si>
    <t>FrameMaker Shared 8 - Unix - English</t>
  </si>
  <si>
    <t>PHSP &amp; PREM Elements 2024 - Multiple Platforms - English</t>
  </si>
  <si>
    <t>Premiere Elements 2024 - Multiple Platforms - English</t>
  </si>
  <si>
    <t>Adobe Stock for teams (Other) - English - 40 assets/mois</t>
  </si>
  <si>
    <t>65328958AB03A00</t>
  </si>
  <si>
    <t>65328954AB03A00</t>
  </si>
  <si>
    <t>65329290AB03A00</t>
  </si>
  <si>
    <t>65329278AB03A00</t>
  </si>
  <si>
    <t>65328978AB03A00</t>
  </si>
  <si>
    <t>65328985AB03A00</t>
  </si>
  <si>
    <t>Email (Administrateur)</t>
  </si>
  <si>
    <t>Email (Utilisateurs)</t>
  </si>
  <si>
    <t>Version: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</si>
</sst>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&quot;€&quot;\ #,##0.00"/>
    <numFmt numFmtId="166" formatCode="0.00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8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7"/>
      <name val="Calibri"/>
      <family val="2"/>
      <scheme val="minor"/>
    </font>
    <font>
      <sz val="7"/>
      <color theme="8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sz val="7"/>
      <color theme="1"/>
      <name val="Courier New"/>
      <family val="3"/>
    </font>
    <font>
      <i/>
      <sz val="9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EF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49" fontId="1" fillId="4" borderId="7" xfId="0" applyNumberFormat="1" applyFont="1" applyFill="1" applyBorder="1" applyAlignment="1" applyProtection="1">
      <alignment horizontal="left"/>
      <protection locked="0"/>
    </xf>
    <xf numFmtId="14" fontId="1" fillId="4" borderId="7" xfId="0" applyNumberFormat="1" applyFont="1" applyFill="1" applyBorder="1" applyAlignment="1" applyProtection="1">
      <alignment horizontal="left"/>
      <protection locked="0"/>
    </xf>
    <xf numFmtId="1" fontId="9" fillId="4" borderId="7" xfId="0" applyNumberFormat="1" applyFont="1" applyFill="1" applyBorder="1" applyAlignment="1" applyProtection="1">
      <alignment horizontal="center"/>
      <protection locked="0"/>
    </xf>
    <xf numFmtId="1" fontId="1" fillId="4" borderId="7" xfId="0" applyNumberFormat="1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Protection="1">
      <protection locked="0"/>
    </xf>
    <xf numFmtId="49" fontId="0" fillId="4" borderId="7" xfId="0" applyNumberFormat="1" applyFill="1" applyBorder="1" applyAlignment="1" applyProtection="1">
      <alignment horizontal="left"/>
      <protection locked="0"/>
    </xf>
    <xf numFmtId="0" fontId="4" fillId="0" borderId="0" xfId="0" applyFont="1"/>
    <xf numFmtId="0" fontId="13" fillId="0" borderId="0" xfId="0" applyFont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left" vertical="center"/>
    </xf>
    <xf numFmtId="14" fontId="9" fillId="2" borderId="6" xfId="0" applyNumberFormat="1" applyFont="1" applyFill="1" applyBorder="1" applyAlignment="1">
      <alignment horizontal="left" vertical="center"/>
    </xf>
    <xf numFmtId="0" fontId="34" fillId="0" borderId="0" xfId="0" applyFont="1" applyAlignment="1">
      <alignment vertical="top"/>
    </xf>
    <xf numFmtId="0" fontId="30" fillId="0" borderId="0" xfId="0" applyFont="1" applyAlignment="1">
      <alignment horizontal="left"/>
    </xf>
    <xf numFmtId="0" fontId="2" fillId="0" borderId="0" xfId="0" applyFont="1"/>
    <xf numFmtId="166" fontId="2" fillId="0" borderId="0" xfId="0" applyNumberFormat="1" applyFont="1"/>
    <xf numFmtId="0" fontId="21" fillId="0" borderId="0" xfId="0" applyFont="1"/>
    <xf numFmtId="0" fontId="14" fillId="2" borderId="0" xfId="0" applyFont="1" applyFill="1"/>
    <xf numFmtId="0" fontId="0" fillId="2" borderId="0" xfId="0" applyFill="1"/>
    <xf numFmtId="0" fontId="32" fillId="0" borderId="0" xfId="0" applyFont="1"/>
    <xf numFmtId="0" fontId="21" fillId="0" borderId="0" xfId="0" applyFont="1" applyAlignment="1">
      <alignment horizontal="right"/>
    </xf>
    <xf numFmtId="0" fontId="6" fillId="0" borderId="0" xfId="0" applyFont="1"/>
    <xf numFmtId="166" fontId="21" fillId="0" borderId="0" xfId="0" applyNumberFormat="1" applyFont="1"/>
    <xf numFmtId="0" fontId="18" fillId="0" borderId="0" xfId="0" applyFont="1"/>
    <xf numFmtId="0" fontId="35" fillId="3" borderId="0" xfId="0" applyFont="1" applyFill="1" applyAlignment="1">
      <alignment horizontal="center"/>
    </xf>
    <xf numFmtId="2" fontId="21" fillId="0" borderId="0" xfId="0" applyNumberFormat="1" applyFont="1"/>
    <xf numFmtId="14" fontId="2" fillId="0" borderId="0" xfId="0" applyNumberFormat="1" applyFont="1"/>
    <xf numFmtId="0" fontId="19" fillId="0" borderId="0" xfId="0" applyFont="1" applyAlignment="1">
      <alignment vertical="center"/>
    </xf>
    <xf numFmtId="0" fontId="33" fillId="0" borderId="0" xfId="0" applyFont="1" applyAlignment="1">
      <alignment horizontal="right"/>
    </xf>
    <xf numFmtId="0" fontId="7" fillId="0" borderId="0" xfId="0" applyFont="1"/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29" fillId="2" borderId="2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6" fillId="3" borderId="0" xfId="0" applyFont="1" applyFill="1" applyAlignment="1">
      <alignment horizontal="center"/>
    </xf>
    <xf numFmtId="0" fontId="4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4" fillId="2" borderId="4" xfId="0" applyFont="1" applyFill="1" applyBorder="1"/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" fontId="9" fillId="0" borderId="0" xfId="0" applyNumberFormat="1" applyFont="1" applyAlignment="1">
      <alignment horizontal="center"/>
    </xf>
    <xf numFmtId="164" fontId="4" fillId="0" borderId="0" xfId="0" applyNumberFormat="1" applyFont="1"/>
    <xf numFmtId="1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right"/>
    </xf>
    <xf numFmtId="165" fontId="2" fillId="5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10" fillId="0" borderId="0" xfId="0" applyFont="1"/>
    <xf numFmtId="0" fontId="10" fillId="2" borderId="0" xfId="0" applyFont="1" applyFill="1"/>
    <xf numFmtId="0" fontId="1" fillId="2" borderId="0" xfId="0" applyFont="1" applyFill="1" applyAlignment="1">
      <alignment horizontal="left"/>
    </xf>
    <xf numFmtId="1" fontId="1" fillId="0" borderId="0" xfId="0" applyNumberFormat="1" applyFont="1" applyAlignment="1">
      <alignment horizontal="center"/>
    </xf>
    <xf numFmtId="165" fontId="4" fillId="0" borderId="4" xfId="0" applyNumberFormat="1" applyFont="1" applyBorder="1"/>
    <xf numFmtId="0" fontId="12" fillId="0" borderId="0" xfId="0" applyFont="1" applyAlignment="1">
      <alignment horizontal="right"/>
    </xf>
    <xf numFmtId="0" fontId="24" fillId="2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36" fillId="3" borderId="2" xfId="0" applyFont="1" applyFill="1" applyBorder="1" applyAlignment="1">
      <alignment horizontal="center"/>
    </xf>
    <xf numFmtId="165" fontId="4" fillId="0" borderId="3" xfId="0" applyNumberFormat="1" applyFont="1" applyBorder="1"/>
    <xf numFmtId="0" fontId="5" fillId="0" borderId="3" xfId="0" applyFont="1" applyBorder="1" applyAlignment="1">
      <alignment horizontal="right"/>
    </xf>
    <xf numFmtId="164" fontId="8" fillId="0" borderId="4" xfId="0" applyNumberFormat="1" applyFont="1" applyBorder="1"/>
    <xf numFmtId="0" fontId="11" fillId="0" borderId="0" xfId="0" applyFont="1"/>
    <xf numFmtId="0" fontId="4" fillId="0" borderId="5" xfId="0" applyFont="1" applyBorder="1"/>
    <xf numFmtId="0" fontId="12" fillId="0" borderId="5" xfId="0" applyFont="1" applyBorder="1"/>
    <xf numFmtId="0" fontId="3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strike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4F9F1"/>
      <color rgb="FFFFFEFB"/>
      <color rgb="FFFFFFFB"/>
      <color rgb="FFFFFCF3"/>
      <color rgb="FFFFFAEB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188632</xdr:colOff>
      <xdr:row>0</xdr:row>
      <xdr:rowOff>162083</xdr:rowOff>
    </xdr:from>
    <xdr:to>
      <xdr:col>4</xdr:col>
      <xdr:colOff>4163271</xdr:colOff>
      <xdr:row>3</xdr:row>
      <xdr:rowOff>182254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911D1A-F201-D7CD-A12B-80D023951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6132" y="162083"/>
          <a:ext cx="3974639" cy="10166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ande-adobe@academicsoftwa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94"/>
  <sheetViews>
    <sheetView showGridLines="0" showRowColHeaders="0" tabSelected="1" zoomScaleNormal="100" workbookViewId="0">
      <selection activeCell="E8" sqref="E8"/>
    </sheetView>
  </sheetViews>
  <sheetFormatPr defaultColWidth="0" defaultRowHeight="15" zeroHeight="1" x14ac:dyDescent="0.25"/>
  <cols>
    <col min="1" max="1" width="4.42578125" style="7" customWidth="1"/>
    <col min="2" max="2" width="9.7109375" style="7" customWidth="1"/>
    <col min="3" max="3" width="8.42578125" style="7" bestFit="1" customWidth="1"/>
    <col min="4" max="4" width="23" style="7" customWidth="1"/>
    <col min="5" max="5" width="66.140625" style="7" customWidth="1"/>
    <col min="6" max="6" width="14.140625" style="7" hidden="1" customWidth="1"/>
    <col min="7" max="7" width="13.28515625" style="7" hidden="1" customWidth="1"/>
    <col min="8" max="8" width="17.7109375" style="7" hidden="1" customWidth="1"/>
    <col min="9" max="9" width="5" style="7" customWidth="1"/>
    <col min="10" max="20" width="0" style="7" hidden="1" customWidth="1"/>
    <col min="21" max="16384" width="9.140625" style="7" hidden="1"/>
  </cols>
  <sheetData>
    <row r="1" spans="1:8" x14ac:dyDescent="0.25"/>
    <row r="2" spans="1:8" ht="31.5" x14ac:dyDescent="0.5">
      <c r="B2" s="8" t="s">
        <v>39</v>
      </c>
      <c r="C2"/>
      <c r="D2"/>
      <c r="E2"/>
      <c r="F2" s="9" t="s">
        <v>77</v>
      </c>
      <c r="G2" s="10"/>
      <c r="H2" s="11" t="s">
        <v>31</v>
      </c>
    </row>
    <row r="3" spans="1:8" ht="31.5" x14ac:dyDescent="0.5">
      <c r="B3" s="8" t="s">
        <v>18</v>
      </c>
      <c r="C3"/>
      <c r="D3"/>
      <c r="E3"/>
      <c r="F3" s="9" t="s">
        <v>83</v>
      </c>
      <c r="G3" s="10"/>
      <c r="H3" s="12" t="s">
        <v>31</v>
      </c>
    </row>
    <row r="4" spans="1:8" x14ac:dyDescent="0.25">
      <c r="B4" s="13" t="s">
        <v>115</v>
      </c>
      <c r="C4"/>
      <c r="D4"/>
      <c r="E4"/>
      <c r="F4" s="14" t="s">
        <v>84</v>
      </c>
    </row>
    <row r="5" spans="1:8" x14ac:dyDescent="0.25">
      <c r="B5" t="s">
        <v>19</v>
      </c>
      <c r="C5"/>
      <c r="D5"/>
      <c r="E5"/>
      <c r="F5" s="15">
        <v>1</v>
      </c>
      <c r="G5" s="16">
        <v>8.3000000000000004E-2</v>
      </c>
    </row>
    <row r="6" spans="1:8" x14ac:dyDescent="0.25">
      <c r="B6"/>
      <c r="C6"/>
      <c r="D6"/>
      <c r="E6"/>
      <c r="F6" s="15">
        <v>2</v>
      </c>
      <c r="G6" s="16">
        <v>0.16700000000000001</v>
      </c>
      <c r="H6" s="17"/>
    </row>
    <row r="7" spans="1:8" ht="18.75" x14ac:dyDescent="0.3">
      <c r="B7" s="18" t="s">
        <v>0</v>
      </c>
      <c r="C7" s="19"/>
      <c r="D7" s="19"/>
      <c r="E7" s="20" t="str">
        <f>IF(OR(ISNUMBER(E9),ISBLANK(E9),E9="..."),"","Date Console: Entrer une date valide ou laisser vide, SVP!")</f>
        <v/>
      </c>
      <c r="F7" s="15">
        <v>3</v>
      </c>
      <c r="G7" s="16">
        <v>0.25</v>
      </c>
      <c r="H7" s="17"/>
    </row>
    <row r="8" spans="1:8" ht="18" customHeight="1" x14ac:dyDescent="0.25">
      <c r="A8" s="21"/>
      <c r="B8" t="s">
        <v>20</v>
      </c>
      <c r="C8"/>
      <c r="D8"/>
      <c r="E8" s="1"/>
      <c r="F8" s="15">
        <v>4</v>
      </c>
      <c r="G8" s="16">
        <v>0.33300000000000002</v>
      </c>
      <c r="H8" s="17"/>
    </row>
    <row r="9" spans="1:8" ht="18" customHeight="1" x14ac:dyDescent="0.25">
      <c r="A9" s="21"/>
      <c r="B9" t="s">
        <v>34</v>
      </c>
      <c r="C9"/>
      <c r="D9"/>
      <c r="E9" s="2"/>
      <c r="F9" s="15">
        <v>5</v>
      </c>
      <c r="G9" s="16">
        <v>0.41699999999999998</v>
      </c>
      <c r="H9" s="17"/>
    </row>
    <row r="10" spans="1:8" x14ac:dyDescent="0.25">
      <c r="B10" t="s">
        <v>36</v>
      </c>
      <c r="C10"/>
      <c r="D10"/>
      <c r="E10" s="1"/>
      <c r="F10" s="15">
        <v>6</v>
      </c>
      <c r="G10" s="16">
        <v>0.5</v>
      </c>
      <c r="H10" s="17"/>
    </row>
    <row r="11" spans="1:8" x14ac:dyDescent="0.25">
      <c r="B11" t="s">
        <v>1</v>
      </c>
      <c r="C11"/>
      <c r="D11"/>
      <c r="E11" s="1"/>
      <c r="F11" s="15">
        <v>7</v>
      </c>
      <c r="G11" s="16">
        <v>0.58299999999999996</v>
      </c>
      <c r="H11" s="17"/>
    </row>
    <row r="12" spans="1:8" x14ac:dyDescent="0.25">
      <c r="B12" t="s">
        <v>2</v>
      </c>
      <c r="C12"/>
      <c r="D12"/>
      <c r="E12" s="1"/>
      <c r="F12" s="15">
        <v>8</v>
      </c>
      <c r="G12" s="16">
        <v>0.66700000000000004</v>
      </c>
      <c r="H12" s="17"/>
    </row>
    <row r="13" spans="1:8" x14ac:dyDescent="0.25">
      <c r="B13" t="s">
        <v>37</v>
      </c>
      <c r="C13"/>
      <c r="D13"/>
      <c r="E13" s="1"/>
      <c r="F13" s="15">
        <v>9</v>
      </c>
      <c r="G13" s="16">
        <v>0.75</v>
      </c>
      <c r="H13" s="17"/>
    </row>
    <row r="14" spans="1:8" x14ac:dyDescent="0.25">
      <c r="B14" t="s">
        <v>113</v>
      </c>
      <c r="C14"/>
      <c r="D14"/>
      <c r="E14" s="1"/>
      <c r="F14" s="15">
        <v>10</v>
      </c>
      <c r="G14" s="16">
        <v>0.83299999999999996</v>
      </c>
      <c r="H14" s="17"/>
    </row>
    <row r="15" spans="1:8" x14ac:dyDescent="0.25">
      <c r="B15" t="s">
        <v>38</v>
      </c>
      <c r="C15"/>
      <c r="D15"/>
      <c r="E15" s="1"/>
      <c r="F15" s="15">
        <v>11</v>
      </c>
      <c r="G15" s="16">
        <v>0.91700000000000004</v>
      </c>
      <c r="H15" s="17"/>
    </row>
    <row r="16" spans="1:8" x14ac:dyDescent="0.25">
      <c r="B16" t="s">
        <v>114</v>
      </c>
      <c r="C16"/>
      <c r="D16"/>
      <c r="E16" s="6"/>
      <c r="F16" s="15">
        <v>12</v>
      </c>
      <c r="G16" s="16">
        <v>1</v>
      </c>
      <c r="H16" s="17"/>
    </row>
    <row r="17" spans="1:8" x14ac:dyDescent="0.25">
      <c r="E17" s="22"/>
      <c r="F17" s="17"/>
      <c r="G17" s="23"/>
      <c r="H17" s="24"/>
    </row>
    <row r="18" spans="1:8" x14ac:dyDescent="0.25">
      <c r="B18" s="7" t="s">
        <v>30</v>
      </c>
      <c r="E18" s="22"/>
      <c r="F18" s="17"/>
      <c r="G18" s="23"/>
      <c r="H18" s="25" t="s">
        <v>41</v>
      </c>
    </row>
    <row r="19" spans="1:8" x14ac:dyDescent="0.25">
      <c r="B19" s="69" t="s">
        <v>76</v>
      </c>
      <c r="C19" s="69"/>
      <c r="D19" s="69"/>
      <c r="F19" s="26"/>
      <c r="G19" s="17"/>
      <c r="H19" s="25" t="s">
        <v>41</v>
      </c>
    </row>
    <row r="20" spans="1:8" x14ac:dyDescent="0.25">
      <c r="A20" s="15"/>
      <c r="B20" s="15">
        <f ca="1">IF(C20=0,12,IF(C20&gt;12,C20-12,C20))</f>
        <v>10</v>
      </c>
      <c r="C20" s="15">
        <f ca="1">DATEDIF(TODAY(),D20,"M")</f>
        <v>10</v>
      </c>
      <c r="D20" s="27">
        <f ca="1">IF(E9&lt;TODAY(),DATE(YEAR(TODAY())+1,MONTH(E9),DAY(E9)),E9)</f>
        <v>46022</v>
      </c>
      <c r="F20" s="17"/>
      <c r="G20" s="17"/>
      <c r="H20" s="17"/>
    </row>
    <row r="21" spans="1:8" ht="21.75" customHeight="1" x14ac:dyDescent="0.25">
      <c r="A21" s="15"/>
      <c r="B21" s="28" t="s">
        <v>33</v>
      </c>
      <c r="C21" s="15"/>
      <c r="D21" s="27"/>
      <c r="G21" s="29" t="s">
        <v>87</v>
      </c>
    </row>
    <row r="22" spans="1:8" s="30" customFormat="1" ht="15.75" x14ac:dyDescent="0.25">
      <c r="B22" s="31" t="s">
        <v>3</v>
      </c>
      <c r="C22" s="32" t="s">
        <v>23</v>
      </c>
      <c r="D22" s="32" t="s">
        <v>4</v>
      </c>
      <c r="E22" s="33" t="s">
        <v>5</v>
      </c>
      <c r="F22" s="34" t="s">
        <v>14</v>
      </c>
      <c r="G22" s="34" t="s">
        <v>6</v>
      </c>
      <c r="H22" s="35" t="s">
        <v>7</v>
      </c>
    </row>
    <row r="23" spans="1:8" s="30" customFormat="1" ht="15.75" x14ac:dyDescent="0.25">
      <c r="B23" s="36" t="s">
        <v>40</v>
      </c>
      <c r="C23" s="37"/>
      <c r="D23" s="37"/>
      <c r="E23" s="37"/>
      <c r="F23" s="37"/>
      <c r="G23" s="37"/>
      <c r="H23" s="38" t="s">
        <v>41</v>
      </c>
    </row>
    <row r="24" spans="1:8" ht="15" customHeight="1" x14ac:dyDescent="0.25">
      <c r="B24" s="39"/>
      <c r="C24" s="39"/>
      <c r="D24" s="40"/>
      <c r="E24" s="41" t="s">
        <v>55</v>
      </c>
      <c r="F24" s="40"/>
      <c r="G24" s="39"/>
      <c r="H24" s="42"/>
    </row>
    <row r="25" spans="1:8" x14ac:dyDescent="0.25">
      <c r="A25" s="43">
        <f ca="1">IF(OR(ISBLANK($E$9),ISERR($B$20)),12,$B$20)</f>
        <v>12</v>
      </c>
      <c r="B25" s="3">
        <v>0</v>
      </c>
      <c r="C25" s="44">
        <f t="shared" ref="C25:C41" ca="1" si="0">A25</f>
        <v>12</v>
      </c>
      <c r="D25" s="45" t="s">
        <v>25</v>
      </c>
      <c r="E25" s="7" t="s">
        <v>91</v>
      </c>
      <c r="F25" s="46">
        <v>10.45</v>
      </c>
      <c r="G25" s="46">
        <f>ROUND(F25*12,2)</f>
        <v>125.4</v>
      </c>
      <c r="H25" s="47">
        <f ca="1">ROUND(ABS(B25)*(VLOOKUP(C25,$F$5:$G$16,2,FALSE)*G25),2)</f>
        <v>0</v>
      </c>
    </row>
    <row r="26" spans="1:8" x14ac:dyDescent="0.25">
      <c r="A26" s="43">
        <f t="shared" ref="A26:A44" ca="1" si="1">IF(OR(ISBLANK($E$9),ISERR($B$20)),12,$B$20)</f>
        <v>12</v>
      </c>
      <c r="B26" s="3">
        <v>0</v>
      </c>
      <c r="C26" s="44">
        <f t="shared" ref="C26" ca="1" si="2">A26</f>
        <v>12</v>
      </c>
      <c r="D26" s="45" t="s">
        <v>24</v>
      </c>
      <c r="E26" s="7" t="s">
        <v>15</v>
      </c>
      <c r="F26" s="46">
        <v>10.14</v>
      </c>
      <c r="G26" s="46">
        <f t="shared" ref="G26:G44" si="3">ROUND(F26*12,2)</f>
        <v>121.68</v>
      </c>
      <c r="H26" s="47">
        <f t="shared" ref="H26:H44" ca="1" si="4">ROUND(ABS(B26)*(VLOOKUP(C26,$F$5:$G$16,2,FALSE)*G26),2)</f>
        <v>0</v>
      </c>
    </row>
    <row r="27" spans="1:8" x14ac:dyDescent="0.25">
      <c r="A27" s="43">
        <f t="shared" ca="1" si="1"/>
        <v>12</v>
      </c>
      <c r="B27" s="3">
        <v>0</v>
      </c>
      <c r="C27" s="44">
        <f t="shared" ca="1" si="0"/>
        <v>12</v>
      </c>
      <c r="D27" s="45" t="s">
        <v>9</v>
      </c>
      <c r="E27" s="7" t="s">
        <v>92</v>
      </c>
      <c r="F27" s="46">
        <v>24.13</v>
      </c>
      <c r="G27" s="46">
        <f t="shared" si="3"/>
        <v>289.56</v>
      </c>
      <c r="H27" s="47">
        <f t="shared" ca="1" si="4"/>
        <v>0</v>
      </c>
    </row>
    <row r="28" spans="1:8" x14ac:dyDescent="0.25">
      <c r="A28" s="43">
        <f t="shared" ca="1" si="1"/>
        <v>12</v>
      </c>
      <c r="B28" s="3">
        <v>0</v>
      </c>
      <c r="C28" s="44">
        <f t="shared" ref="C28" ca="1" si="5">A28</f>
        <v>12</v>
      </c>
      <c r="D28" s="45" t="s">
        <v>8</v>
      </c>
      <c r="E28" s="7" t="s">
        <v>16</v>
      </c>
      <c r="F28" s="46">
        <v>23.39</v>
      </c>
      <c r="G28" s="46">
        <f t="shared" si="3"/>
        <v>280.68</v>
      </c>
      <c r="H28" s="47">
        <f t="shared" ca="1" si="4"/>
        <v>0</v>
      </c>
    </row>
    <row r="29" spans="1:8" x14ac:dyDescent="0.25">
      <c r="A29" s="43">
        <f t="shared" ca="1" si="1"/>
        <v>12</v>
      </c>
      <c r="B29" s="3">
        <v>0</v>
      </c>
      <c r="C29" s="44">
        <f t="shared" ca="1" si="0"/>
        <v>12</v>
      </c>
      <c r="D29" s="45" t="s">
        <v>11</v>
      </c>
      <c r="E29" s="7" t="s">
        <v>93</v>
      </c>
      <c r="F29" s="46">
        <v>12.39</v>
      </c>
      <c r="G29" s="46">
        <f t="shared" si="3"/>
        <v>148.68</v>
      </c>
      <c r="H29" s="47">
        <f t="shared" ca="1" si="4"/>
        <v>0</v>
      </c>
    </row>
    <row r="30" spans="1:8" x14ac:dyDescent="0.25">
      <c r="A30" s="43">
        <f t="shared" ca="1" si="1"/>
        <v>12</v>
      </c>
      <c r="B30" s="3">
        <v>0</v>
      </c>
      <c r="C30" s="44">
        <f t="shared" ref="C30" ca="1" si="6">A30</f>
        <v>12</v>
      </c>
      <c r="D30" s="45" t="s">
        <v>10</v>
      </c>
      <c r="E30" s="7" t="s">
        <v>17</v>
      </c>
      <c r="F30" s="46">
        <v>12.01</v>
      </c>
      <c r="G30" s="46">
        <f t="shared" si="3"/>
        <v>144.12</v>
      </c>
      <c r="H30" s="47">
        <f t="shared" ca="1" si="4"/>
        <v>0</v>
      </c>
    </row>
    <row r="31" spans="1:8" x14ac:dyDescent="0.25">
      <c r="A31" s="43">
        <f t="shared" ca="1" si="1"/>
        <v>12</v>
      </c>
      <c r="B31" s="3">
        <v>0</v>
      </c>
      <c r="C31" s="44">
        <f t="shared" ca="1" si="0"/>
        <v>12</v>
      </c>
      <c r="D31" s="45" t="s">
        <v>78</v>
      </c>
      <c r="E31" s="7" t="s">
        <v>94</v>
      </c>
      <c r="F31" s="46">
        <v>7.85</v>
      </c>
      <c r="G31" s="46">
        <f t="shared" si="3"/>
        <v>94.2</v>
      </c>
      <c r="H31" s="47">
        <f t="shared" ca="1" si="4"/>
        <v>0</v>
      </c>
    </row>
    <row r="32" spans="1:8" x14ac:dyDescent="0.25">
      <c r="A32" s="43">
        <f t="shared" ca="1" si="1"/>
        <v>12</v>
      </c>
      <c r="B32" s="3">
        <v>0</v>
      </c>
      <c r="C32" s="44">
        <f t="shared" ca="1" si="0"/>
        <v>12</v>
      </c>
      <c r="D32" s="45" t="s">
        <v>79</v>
      </c>
      <c r="E32" s="7" t="s">
        <v>45</v>
      </c>
      <c r="F32" s="46">
        <v>7.61</v>
      </c>
      <c r="G32" s="46">
        <f t="shared" si="3"/>
        <v>91.32</v>
      </c>
      <c r="H32" s="47">
        <f t="shared" ca="1" si="4"/>
        <v>0</v>
      </c>
    </row>
    <row r="33" spans="1:9" x14ac:dyDescent="0.25">
      <c r="A33" s="43">
        <f t="shared" ca="1" si="1"/>
        <v>12</v>
      </c>
      <c r="B33" s="3">
        <v>0</v>
      </c>
      <c r="C33" s="44">
        <f t="shared" ref="C33:C38" ca="1" si="7">A33</f>
        <v>12</v>
      </c>
      <c r="D33" s="45" t="s">
        <v>42</v>
      </c>
      <c r="E33" s="7" t="s">
        <v>95</v>
      </c>
      <c r="F33" s="46">
        <v>9.1999999999999993</v>
      </c>
      <c r="G33" s="46">
        <f t="shared" si="3"/>
        <v>110.4</v>
      </c>
      <c r="H33" s="47">
        <f t="shared" ca="1" si="4"/>
        <v>0</v>
      </c>
    </row>
    <row r="34" spans="1:9" x14ac:dyDescent="0.25">
      <c r="A34" s="43">
        <f t="shared" ca="1" si="1"/>
        <v>12</v>
      </c>
      <c r="B34" s="3">
        <v>0</v>
      </c>
      <c r="C34" s="44">
        <f t="shared" ref="C34" ca="1" si="8">A34</f>
        <v>12</v>
      </c>
      <c r="D34" s="45" t="s">
        <v>70</v>
      </c>
      <c r="E34" s="7" t="s">
        <v>61</v>
      </c>
      <c r="F34" s="46">
        <v>8.93</v>
      </c>
      <c r="G34" s="46">
        <f t="shared" si="3"/>
        <v>107.16</v>
      </c>
      <c r="H34" s="47">
        <f t="shared" ca="1" si="4"/>
        <v>0</v>
      </c>
    </row>
    <row r="35" spans="1:9" x14ac:dyDescent="0.25">
      <c r="A35" s="43">
        <f t="shared" ca="1" si="1"/>
        <v>12</v>
      </c>
      <c r="B35" s="3">
        <v>0</v>
      </c>
      <c r="C35" s="44">
        <f t="shared" ca="1" si="7"/>
        <v>12</v>
      </c>
      <c r="D35" s="45" t="s">
        <v>69</v>
      </c>
      <c r="E35" s="7" t="s">
        <v>96</v>
      </c>
      <c r="F35" s="46">
        <v>15.33</v>
      </c>
      <c r="G35" s="46">
        <f t="shared" si="3"/>
        <v>183.96</v>
      </c>
      <c r="H35" s="47">
        <f t="shared" ca="1" si="4"/>
        <v>0</v>
      </c>
    </row>
    <row r="36" spans="1:9" x14ac:dyDescent="0.25">
      <c r="A36" s="43">
        <f t="shared" ca="1" si="1"/>
        <v>12</v>
      </c>
      <c r="B36" s="3">
        <v>0</v>
      </c>
      <c r="C36" s="44">
        <f t="shared" ca="1" si="7"/>
        <v>12</v>
      </c>
      <c r="D36" s="45" t="s">
        <v>71</v>
      </c>
      <c r="E36" s="7" t="s">
        <v>63</v>
      </c>
      <c r="F36" s="46">
        <v>14.87</v>
      </c>
      <c r="G36" s="46">
        <f t="shared" si="3"/>
        <v>178.44</v>
      </c>
      <c r="H36" s="47">
        <f t="shared" ca="1" si="4"/>
        <v>0</v>
      </c>
    </row>
    <row r="37" spans="1:9" x14ac:dyDescent="0.25">
      <c r="A37" s="43">
        <f t="shared" ca="1" si="1"/>
        <v>12</v>
      </c>
      <c r="B37" s="3">
        <v>0</v>
      </c>
      <c r="C37" s="44">
        <f t="shared" ca="1" si="7"/>
        <v>12</v>
      </c>
      <c r="D37" s="45" t="s">
        <v>72</v>
      </c>
      <c r="E37" s="7" t="s">
        <v>97</v>
      </c>
      <c r="F37" s="46">
        <v>0.79</v>
      </c>
      <c r="G37" s="46">
        <f t="shared" si="3"/>
        <v>9.48</v>
      </c>
      <c r="H37" s="47">
        <f t="shared" ca="1" si="4"/>
        <v>0</v>
      </c>
    </row>
    <row r="38" spans="1:9" x14ac:dyDescent="0.25">
      <c r="A38" s="43">
        <f t="shared" ca="1" si="1"/>
        <v>12</v>
      </c>
      <c r="B38" s="3">
        <v>0</v>
      </c>
      <c r="C38" s="44">
        <f t="shared" ca="1" si="7"/>
        <v>12</v>
      </c>
      <c r="D38" s="45" t="s">
        <v>73</v>
      </c>
      <c r="E38" s="7" t="s">
        <v>82</v>
      </c>
      <c r="F38" s="46">
        <v>0.76</v>
      </c>
      <c r="G38" s="46">
        <f t="shared" si="3"/>
        <v>9.1199999999999992</v>
      </c>
      <c r="H38" s="47">
        <f t="shared" ca="1" si="4"/>
        <v>0</v>
      </c>
    </row>
    <row r="39" spans="1:9" x14ac:dyDescent="0.25">
      <c r="A39" s="43">
        <f t="shared" ca="1" si="1"/>
        <v>12</v>
      </c>
      <c r="B39" s="3">
        <v>0</v>
      </c>
      <c r="C39" s="44">
        <f ca="1">A39</f>
        <v>12</v>
      </c>
      <c r="D39" s="45" t="s">
        <v>48</v>
      </c>
      <c r="E39" s="7" t="s">
        <v>100</v>
      </c>
      <c r="F39" s="46">
        <v>24.35</v>
      </c>
      <c r="G39" s="46">
        <f t="shared" si="3"/>
        <v>292.2</v>
      </c>
      <c r="H39" s="47">
        <f t="shared" ca="1" si="4"/>
        <v>0</v>
      </c>
      <c r="I39"/>
    </row>
    <row r="40" spans="1:9" x14ac:dyDescent="0.25">
      <c r="A40" s="43">
        <f t="shared" ca="1" si="1"/>
        <v>12</v>
      </c>
      <c r="B40" s="3">
        <v>0</v>
      </c>
      <c r="C40" s="44">
        <f t="shared" ca="1" si="0"/>
        <v>12</v>
      </c>
      <c r="D40" s="45" t="s">
        <v>46</v>
      </c>
      <c r="E40" s="7" t="s">
        <v>98</v>
      </c>
      <c r="F40" s="46">
        <v>129.91999999999999</v>
      </c>
      <c r="G40" s="46">
        <f t="shared" si="3"/>
        <v>1559.04</v>
      </c>
      <c r="H40" s="47">
        <f t="shared" ca="1" si="4"/>
        <v>0</v>
      </c>
    </row>
    <row r="41" spans="1:9" x14ac:dyDescent="0.25">
      <c r="A41" s="43">
        <f t="shared" ca="1" si="1"/>
        <v>12</v>
      </c>
      <c r="B41" s="3">
        <v>0</v>
      </c>
      <c r="C41" s="44">
        <f t="shared" ca="1" si="0"/>
        <v>12</v>
      </c>
      <c r="D41" s="45" t="s">
        <v>47</v>
      </c>
      <c r="E41" s="7" t="s">
        <v>99</v>
      </c>
      <c r="F41" s="46">
        <v>64.959999999999994</v>
      </c>
      <c r="G41" s="46">
        <f t="shared" si="3"/>
        <v>779.52</v>
      </c>
      <c r="H41" s="47">
        <f t="shared" ca="1" si="4"/>
        <v>0</v>
      </c>
    </row>
    <row r="42" spans="1:9" x14ac:dyDescent="0.25">
      <c r="A42" s="43">
        <f t="shared" ca="1" si="1"/>
        <v>12</v>
      </c>
      <c r="B42" s="3">
        <v>0</v>
      </c>
      <c r="C42" s="44">
        <f ca="1">A42</f>
        <v>12</v>
      </c>
      <c r="D42" s="45" t="s">
        <v>68</v>
      </c>
      <c r="E42" s="7" t="s">
        <v>86</v>
      </c>
      <c r="F42" s="46">
        <v>20.440000000000001</v>
      </c>
      <c r="G42" s="46">
        <f t="shared" si="3"/>
        <v>245.28</v>
      </c>
      <c r="H42" s="47">
        <f t="shared" ca="1" si="4"/>
        <v>0</v>
      </c>
      <c r="I42"/>
    </row>
    <row r="43" spans="1:9" x14ac:dyDescent="0.25">
      <c r="A43" s="43">
        <f t="shared" ca="1" si="1"/>
        <v>12</v>
      </c>
      <c r="B43" s="3">
        <v>0</v>
      </c>
      <c r="C43" s="44">
        <f t="shared" ref="C43:C44" ca="1" si="9">A43</f>
        <v>12</v>
      </c>
      <c r="D43" s="45" t="s">
        <v>66</v>
      </c>
      <c r="E43" s="7" t="s">
        <v>85</v>
      </c>
      <c r="F43" s="46">
        <v>122.68</v>
      </c>
      <c r="G43" s="46">
        <f t="shared" si="3"/>
        <v>1472.16</v>
      </c>
      <c r="H43" s="47">
        <f t="shared" ca="1" si="4"/>
        <v>0</v>
      </c>
      <c r="I43"/>
    </row>
    <row r="44" spans="1:9" x14ac:dyDescent="0.25">
      <c r="A44" s="43">
        <f t="shared" ca="1" si="1"/>
        <v>12</v>
      </c>
      <c r="B44" s="3">
        <v>0</v>
      </c>
      <c r="C44" s="44">
        <f t="shared" ca="1" si="9"/>
        <v>12</v>
      </c>
      <c r="D44" s="45" t="s">
        <v>67</v>
      </c>
      <c r="E44" s="7" t="s">
        <v>106</v>
      </c>
      <c r="F44" s="46">
        <v>49.07</v>
      </c>
      <c r="G44" s="46">
        <f t="shared" si="3"/>
        <v>588.84</v>
      </c>
      <c r="H44" s="47">
        <f t="shared" ca="1" si="4"/>
        <v>0</v>
      </c>
      <c r="I44"/>
    </row>
    <row r="45" spans="1:9" x14ac:dyDescent="0.25">
      <c r="A45" s="43"/>
      <c r="B45" s="48"/>
      <c r="C45" s="48"/>
      <c r="F45" s="49"/>
      <c r="G45" s="46"/>
      <c r="I45"/>
    </row>
    <row r="46" spans="1:9" x14ac:dyDescent="0.25">
      <c r="A46" s="43"/>
      <c r="B46" s="39"/>
      <c r="C46" s="50"/>
      <c r="D46" s="39"/>
      <c r="E46" s="41" t="s">
        <v>54</v>
      </c>
      <c r="F46" s="39"/>
      <c r="G46" s="51"/>
      <c r="H46" s="42"/>
    </row>
    <row r="47" spans="1:9" x14ac:dyDescent="0.25">
      <c r="A47" s="43"/>
      <c r="B47" s="3">
        <v>0</v>
      </c>
      <c r="C47" s="44">
        <v>12</v>
      </c>
      <c r="D47" s="45" t="s">
        <v>27</v>
      </c>
      <c r="E47" s="7" t="s">
        <v>91</v>
      </c>
      <c r="F47" s="52">
        <v>10.45</v>
      </c>
      <c r="G47" s="46">
        <f>ROUND(F47*12,2)</f>
        <v>125.4</v>
      </c>
      <c r="H47" s="47">
        <f>ROUND(G47*ABS(B47),2)</f>
        <v>0</v>
      </c>
    </row>
    <row r="48" spans="1:9" x14ac:dyDescent="0.25">
      <c r="A48" s="43"/>
      <c r="B48" s="3">
        <v>0</v>
      </c>
      <c r="C48" s="44">
        <v>12</v>
      </c>
      <c r="D48" s="45" t="s">
        <v>26</v>
      </c>
      <c r="E48" s="7" t="s">
        <v>15</v>
      </c>
      <c r="F48" s="52">
        <v>10.14</v>
      </c>
      <c r="G48" s="46">
        <f t="shared" ref="G48:G66" si="10">ROUND(F48*12,2)</f>
        <v>121.68</v>
      </c>
      <c r="H48" s="47">
        <f t="shared" ref="H48:H66" si="11">ROUND(G48*ABS(B48),2)</f>
        <v>0</v>
      </c>
    </row>
    <row r="49" spans="1:8" x14ac:dyDescent="0.25">
      <c r="A49" s="43"/>
      <c r="B49" s="3">
        <v>0</v>
      </c>
      <c r="C49" s="44">
        <v>12</v>
      </c>
      <c r="D49" s="45" t="s">
        <v>13</v>
      </c>
      <c r="E49" s="7" t="s">
        <v>92</v>
      </c>
      <c r="F49" s="52">
        <v>24.13</v>
      </c>
      <c r="G49" s="46">
        <f t="shared" si="10"/>
        <v>289.56</v>
      </c>
      <c r="H49" s="47">
        <f t="shared" si="11"/>
        <v>0</v>
      </c>
    </row>
    <row r="50" spans="1:8" x14ac:dyDescent="0.25">
      <c r="A50" s="43"/>
      <c r="B50" s="3">
        <v>0</v>
      </c>
      <c r="C50" s="44">
        <v>12</v>
      </c>
      <c r="D50" s="45" t="s">
        <v>12</v>
      </c>
      <c r="E50" s="7" t="s">
        <v>16</v>
      </c>
      <c r="F50" s="52">
        <v>23.39</v>
      </c>
      <c r="G50" s="46">
        <f t="shared" si="10"/>
        <v>280.68</v>
      </c>
      <c r="H50" s="47">
        <f t="shared" si="11"/>
        <v>0</v>
      </c>
    </row>
    <row r="51" spans="1:8" x14ac:dyDescent="0.25">
      <c r="A51" s="43"/>
      <c r="B51" s="3">
        <v>0</v>
      </c>
      <c r="C51" s="44">
        <v>12</v>
      </c>
      <c r="D51" s="45" t="s">
        <v>29</v>
      </c>
      <c r="E51" s="7" t="s">
        <v>93</v>
      </c>
      <c r="F51" s="53">
        <v>12.39</v>
      </c>
      <c r="G51" s="46">
        <f t="shared" si="10"/>
        <v>148.68</v>
      </c>
      <c r="H51" s="47">
        <f t="shared" si="11"/>
        <v>0</v>
      </c>
    </row>
    <row r="52" spans="1:8" x14ac:dyDescent="0.25">
      <c r="A52" s="43"/>
      <c r="B52" s="3">
        <v>0</v>
      </c>
      <c r="C52" s="44">
        <v>12</v>
      </c>
      <c r="D52" s="45" t="s">
        <v>28</v>
      </c>
      <c r="E52" s="7" t="s">
        <v>17</v>
      </c>
      <c r="F52" s="53">
        <v>12.01</v>
      </c>
      <c r="G52" s="46">
        <f t="shared" si="10"/>
        <v>144.12</v>
      </c>
      <c r="H52" s="47">
        <f t="shared" si="11"/>
        <v>0</v>
      </c>
    </row>
    <row r="53" spans="1:8" x14ac:dyDescent="0.25">
      <c r="A53" s="43"/>
      <c r="B53" s="3">
        <v>0</v>
      </c>
      <c r="C53" s="44">
        <v>12</v>
      </c>
      <c r="D53" s="45" t="s">
        <v>80</v>
      </c>
      <c r="E53" s="7" t="s">
        <v>94</v>
      </c>
      <c r="F53" s="53">
        <v>7.85</v>
      </c>
      <c r="G53" s="46">
        <f t="shared" si="10"/>
        <v>94.2</v>
      </c>
      <c r="H53" s="47">
        <f t="shared" si="11"/>
        <v>0</v>
      </c>
    </row>
    <row r="54" spans="1:8" x14ac:dyDescent="0.25">
      <c r="A54" s="43"/>
      <c r="B54" s="3">
        <v>0</v>
      </c>
      <c r="C54" s="44">
        <v>12</v>
      </c>
      <c r="D54" s="45" t="s">
        <v>81</v>
      </c>
      <c r="E54" s="7" t="s">
        <v>45</v>
      </c>
      <c r="F54" s="53">
        <v>7.62</v>
      </c>
      <c r="G54" s="46">
        <f t="shared" si="10"/>
        <v>91.44</v>
      </c>
      <c r="H54" s="47">
        <f t="shared" si="11"/>
        <v>0</v>
      </c>
    </row>
    <row r="55" spans="1:8" x14ac:dyDescent="0.25">
      <c r="A55" s="43"/>
      <c r="B55" s="3">
        <v>0</v>
      </c>
      <c r="C55" s="44">
        <v>12</v>
      </c>
      <c r="D55" s="45" t="s">
        <v>43</v>
      </c>
      <c r="E55" s="7" t="s">
        <v>95</v>
      </c>
      <c r="F55" s="53">
        <v>9.1999999999999993</v>
      </c>
      <c r="G55" s="46">
        <f t="shared" si="10"/>
        <v>110.4</v>
      </c>
      <c r="H55" s="47">
        <f t="shared" si="11"/>
        <v>0</v>
      </c>
    </row>
    <row r="56" spans="1:8" x14ac:dyDescent="0.25">
      <c r="A56" s="43"/>
      <c r="B56" s="3">
        <v>0</v>
      </c>
      <c r="C56" s="44">
        <v>12</v>
      </c>
      <c r="D56" s="45" t="s">
        <v>60</v>
      </c>
      <c r="E56" s="7" t="s">
        <v>61</v>
      </c>
      <c r="F56" s="53">
        <v>8.93</v>
      </c>
      <c r="G56" s="46">
        <f t="shared" si="10"/>
        <v>107.16</v>
      </c>
      <c r="H56" s="47">
        <f t="shared" si="11"/>
        <v>0</v>
      </c>
    </row>
    <row r="57" spans="1:8" x14ac:dyDescent="0.25">
      <c r="A57" s="43"/>
      <c r="B57" s="3">
        <v>0</v>
      </c>
      <c r="C57" s="44">
        <v>12</v>
      </c>
      <c r="D57" s="45" t="s">
        <v>59</v>
      </c>
      <c r="E57" s="7" t="s">
        <v>96</v>
      </c>
      <c r="F57" s="53">
        <v>15.33</v>
      </c>
      <c r="G57" s="46">
        <f t="shared" si="10"/>
        <v>183.96</v>
      </c>
      <c r="H57" s="47">
        <f t="shared" si="11"/>
        <v>0</v>
      </c>
    </row>
    <row r="58" spans="1:8" x14ac:dyDescent="0.25">
      <c r="A58" s="43"/>
      <c r="B58" s="3">
        <v>0</v>
      </c>
      <c r="C58" s="44">
        <v>12</v>
      </c>
      <c r="D58" s="45" t="s">
        <v>62</v>
      </c>
      <c r="E58" s="7" t="s">
        <v>63</v>
      </c>
      <c r="F58" s="53">
        <v>14.87</v>
      </c>
      <c r="G58" s="46">
        <f t="shared" si="10"/>
        <v>178.44</v>
      </c>
      <c r="H58" s="47">
        <f t="shared" si="11"/>
        <v>0</v>
      </c>
    </row>
    <row r="59" spans="1:8" x14ac:dyDescent="0.25">
      <c r="A59" s="43"/>
      <c r="B59" s="3">
        <v>0</v>
      </c>
      <c r="C59" s="44">
        <v>12</v>
      </c>
      <c r="D59" s="45" t="s">
        <v>64</v>
      </c>
      <c r="E59" s="7" t="s">
        <v>97</v>
      </c>
      <c r="F59" s="53">
        <v>0.79</v>
      </c>
      <c r="G59" s="46">
        <f t="shared" si="10"/>
        <v>9.48</v>
      </c>
      <c r="H59" s="47">
        <f t="shared" si="11"/>
        <v>0</v>
      </c>
    </row>
    <row r="60" spans="1:8" x14ac:dyDescent="0.25">
      <c r="A60" s="43"/>
      <c r="B60" s="3">
        <v>0</v>
      </c>
      <c r="C60" s="44">
        <v>12</v>
      </c>
      <c r="D60" s="45" t="s">
        <v>65</v>
      </c>
      <c r="E60" s="7" t="s">
        <v>82</v>
      </c>
      <c r="F60" s="53">
        <v>0.76</v>
      </c>
      <c r="G60" s="46">
        <f t="shared" si="10"/>
        <v>9.1199999999999992</v>
      </c>
      <c r="H60" s="47">
        <f t="shared" si="11"/>
        <v>0</v>
      </c>
    </row>
    <row r="61" spans="1:8" x14ac:dyDescent="0.25">
      <c r="A61" s="43"/>
      <c r="B61" s="3">
        <v>0</v>
      </c>
      <c r="C61" s="44">
        <v>12</v>
      </c>
      <c r="D61" s="45" t="s">
        <v>51</v>
      </c>
      <c r="E61" s="7" t="s">
        <v>100</v>
      </c>
      <c r="F61" s="53">
        <v>24.35</v>
      </c>
      <c r="G61" s="46">
        <f t="shared" si="10"/>
        <v>292.2</v>
      </c>
      <c r="H61" s="47">
        <f t="shared" si="11"/>
        <v>0</v>
      </c>
    </row>
    <row r="62" spans="1:8" x14ac:dyDescent="0.25">
      <c r="A62" s="43"/>
      <c r="B62" s="3">
        <v>0</v>
      </c>
      <c r="C62" s="44">
        <v>12</v>
      </c>
      <c r="D62" s="45" t="s">
        <v>49</v>
      </c>
      <c r="E62" s="7" t="s">
        <v>98</v>
      </c>
      <c r="F62" s="53">
        <v>129.91999999999999</v>
      </c>
      <c r="G62" s="46">
        <f t="shared" si="10"/>
        <v>1559.04</v>
      </c>
      <c r="H62" s="47">
        <f t="shared" si="11"/>
        <v>0</v>
      </c>
    </row>
    <row r="63" spans="1:8" x14ac:dyDescent="0.25">
      <c r="A63" s="43"/>
      <c r="B63" s="3">
        <v>0</v>
      </c>
      <c r="C63" s="44">
        <v>12</v>
      </c>
      <c r="D63" s="45" t="s">
        <v>50</v>
      </c>
      <c r="E63" s="7" t="s">
        <v>99</v>
      </c>
      <c r="F63" s="53">
        <v>64.959999999999994</v>
      </c>
      <c r="G63" s="46">
        <f t="shared" si="10"/>
        <v>779.52</v>
      </c>
      <c r="H63" s="47">
        <f t="shared" si="11"/>
        <v>0</v>
      </c>
    </row>
    <row r="64" spans="1:8" x14ac:dyDescent="0.25">
      <c r="A64" s="43"/>
      <c r="B64" s="3">
        <v>0</v>
      </c>
      <c r="C64" s="44">
        <v>12</v>
      </c>
      <c r="D64" s="45" t="s">
        <v>58</v>
      </c>
      <c r="E64" s="7" t="s">
        <v>86</v>
      </c>
      <c r="F64" s="53">
        <v>20.440000000000001</v>
      </c>
      <c r="G64" s="46">
        <f t="shared" si="10"/>
        <v>245.28</v>
      </c>
      <c r="H64" s="47">
        <f t="shared" si="11"/>
        <v>0</v>
      </c>
    </row>
    <row r="65" spans="1:8" x14ac:dyDescent="0.25">
      <c r="A65" s="43"/>
      <c r="B65" s="3">
        <v>0</v>
      </c>
      <c r="C65" s="44">
        <v>12</v>
      </c>
      <c r="D65" s="45" t="s">
        <v>56</v>
      </c>
      <c r="E65" s="7" t="s">
        <v>85</v>
      </c>
      <c r="F65" s="53">
        <v>122.68</v>
      </c>
      <c r="G65" s="46">
        <f t="shared" si="10"/>
        <v>1472.16</v>
      </c>
      <c r="H65" s="47">
        <f t="shared" si="11"/>
        <v>0</v>
      </c>
    </row>
    <row r="66" spans="1:8" x14ac:dyDescent="0.25">
      <c r="A66" s="43"/>
      <c r="B66" s="3">
        <v>0</v>
      </c>
      <c r="C66" s="44">
        <v>12</v>
      </c>
      <c r="D66" s="45" t="s">
        <v>57</v>
      </c>
      <c r="E66" s="7" t="s">
        <v>106</v>
      </c>
      <c r="F66" s="53">
        <v>49.07</v>
      </c>
      <c r="G66" s="46">
        <f t="shared" si="10"/>
        <v>588.84</v>
      </c>
      <c r="H66" s="47">
        <f t="shared" si="11"/>
        <v>0</v>
      </c>
    </row>
    <row r="67" spans="1:8" x14ac:dyDescent="0.25">
      <c r="A67" s="15"/>
      <c r="B67" s="54"/>
    </row>
    <row r="68" spans="1:8" x14ac:dyDescent="0.25">
      <c r="B68" s="55"/>
      <c r="C68" s="39"/>
      <c r="D68" s="39"/>
      <c r="E68" s="56" t="s">
        <v>44</v>
      </c>
      <c r="F68" s="39"/>
      <c r="G68" s="39"/>
      <c r="H68" s="42"/>
    </row>
    <row r="69" spans="1:8" x14ac:dyDescent="0.25">
      <c r="B69" s="4">
        <v>0</v>
      </c>
      <c r="D69" s="45" t="s">
        <v>107</v>
      </c>
      <c r="E69" s="7" t="s">
        <v>88</v>
      </c>
      <c r="G69" s="46">
        <v>23.05</v>
      </c>
      <c r="H69" s="47">
        <f t="shared" ref="H69:H76" si="12">ROUND(ABS(B69)*G69,2)</f>
        <v>0</v>
      </c>
    </row>
    <row r="70" spans="1:8" x14ac:dyDescent="0.25">
      <c r="B70" s="4">
        <v>0</v>
      </c>
      <c r="D70" s="45" t="s">
        <v>108</v>
      </c>
      <c r="E70" s="7" t="s">
        <v>101</v>
      </c>
      <c r="G70" s="46">
        <v>23.05</v>
      </c>
      <c r="H70" s="47">
        <f t="shared" si="12"/>
        <v>0</v>
      </c>
    </row>
    <row r="71" spans="1:8" x14ac:dyDescent="0.25">
      <c r="B71" s="4">
        <v>0</v>
      </c>
      <c r="D71" s="45" t="s">
        <v>21</v>
      </c>
      <c r="E71" s="7" t="s">
        <v>102</v>
      </c>
      <c r="G71" s="46">
        <v>190.17</v>
      </c>
      <c r="H71" s="47">
        <f t="shared" si="12"/>
        <v>0</v>
      </c>
    </row>
    <row r="72" spans="1:8" x14ac:dyDescent="0.25">
      <c r="B72" s="4">
        <v>0</v>
      </c>
      <c r="D72" s="45" t="s">
        <v>22</v>
      </c>
      <c r="E72" s="7" t="s">
        <v>103</v>
      </c>
      <c r="G72" s="46">
        <v>289.10000000000002</v>
      </c>
      <c r="H72" s="47">
        <f t="shared" si="12"/>
        <v>0</v>
      </c>
    </row>
    <row r="73" spans="1:8" x14ac:dyDescent="0.25">
      <c r="B73" s="4">
        <v>0</v>
      </c>
      <c r="D73" s="45" t="s">
        <v>109</v>
      </c>
      <c r="E73" s="7" t="s">
        <v>89</v>
      </c>
      <c r="G73" s="46">
        <v>41.3</v>
      </c>
      <c r="H73" s="47">
        <f t="shared" si="12"/>
        <v>0</v>
      </c>
    </row>
    <row r="74" spans="1:8" x14ac:dyDescent="0.25">
      <c r="B74" s="4">
        <v>0</v>
      </c>
      <c r="D74" s="45" t="s">
        <v>110</v>
      </c>
      <c r="E74" s="7" t="s">
        <v>104</v>
      </c>
      <c r="G74" s="46">
        <v>41.3</v>
      </c>
      <c r="H74" s="47">
        <f t="shared" si="12"/>
        <v>0</v>
      </c>
    </row>
    <row r="75" spans="1:8" x14ac:dyDescent="0.25">
      <c r="B75" s="4">
        <v>0</v>
      </c>
      <c r="D75" s="45" t="s">
        <v>111</v>
      </c>
      <c r="E75" s="7" t="s">
        <v>90</v>
      </c>
      <c r="G75" s="46">
        <v>23.05</v>
      </c>
      <c r="H75" s="47">
        <f t="shared" si="12"/>
        <v>0</v>
      </c>
    </row>
    <row r="76" spans="1:8" x14ac:dyDescent="0.25">
      <c r="B76" s="4">
        <v>0</v>
      </c>
      <c r="D76" s="45" t="s">
        <v>112</v>
      </c>
      <c r="E76" s="7" t="s">
        <v>105</v>
      </c>
      <c r="G76" s="46">
        <v>23.05</v>
      </c>
      <c r="H76" s="47">
        <f t="shared" si="12"/>
        <v>0</v>
      </c>
    </row>
    <row r="77" spans="1:8" x14ac:dyDescent="0.25">
      <c r="B77" s="57"/>
      <c r="D77" s="45"/>
      <c r="G77" s="46"/>
      <c r="H77" s="47"/>
    </row>
    <row r="78" spans="1:8" ht="18.75" x14ac:dyDescent="0.25">
      <c r="B78" s="28" t="s">
        <v>32</v>
      </c>
      <c r="D78" s="45"/>
      <c r="G78" s="46"/>
      <c r="H78" s="58"/>
    </row>
    <row r="79" spans="1:8" x14ac:dyDescent="0.25">
      <c r="B79" t="s">
        <v>35</v>
      </c>
      <c r="D79" s="45"/>
      <c r="E79" s="59"/>
      <c r="G79" s="46"/>
      <c r="H79" s="47"/>
    </row>
    <row r="80" spans="1:8" ht="15.75" x14ac:dyDescent="0.25">
      <c r="B80" s="31" t="s">
        <v>3</v>
      </c>
      <c r="C80" s="60"/>
      <c r="D80" s="60"/>
      <c r="E80" s="33" t="s">
        <v>5</v>
      </c>
      <c r="F80" s="34" t="s">
        <v>14</v>
      </c>
      <c r="G80" s="34" t="s">
        <v>6</v>
      </c>
      <c r="H80" s="35" t="s">
        <v>7</v>
      </c>
    </row>
    <row r="81" spans="2:8" ht="15.75" x14ac:dyDescent="0.25">
      <c r="B81" s="61" t="s">
        <v>53</v>
      </c>
      <c r="C81" s="37"/>
      <c r="D81" s="37"/>
      <c r="E81" s="59" t="s">
        <v>52</v>
      </c>
      <c r="F81" s="59"/>
      <c r="G81" s="37"/>
      <c r="H81" s="62" t="s">
        <v>41</v>
      </c>
    </row>
    <row r="82" spans="2:8" ht="15.75" customHeight="1" x14ac:dyDescent="0.25">
      <c r="B82" s="4">
        <v>0</v>
      </c>
      <c r="C82" s="44"/>
      <c r="D82" s="45"/>
      <c r="E82" s="5"/>
      <c r="F82" s="46"/>
      <c r="G82" s="46"/>
      <c r="H82" s="47">
        <v>0</v>
      </c>
    </row>
    <row r="83" spans="2:8" ht="15.75" customHeight="1" x14ac:dyDescent="0.25">
      <c r="B83" s="4">
        <v>0</v>
      </c>
      <c r="C83" s="44"/>
      <c r="D83" s="45"/>
      <c r="E83" s="5"/>
      <c r="F83" s="46"/>
      <c r="G83" s="46"/>
      <c r="H83" s="47">
        <v>0</v>
      </c>
    </row>
    <row r="84" spans="2:8" ht="15.75" customHeight="1" x14ac:dyDescent="0.25">
      <c r="B84" s="4">
        <v>0</v>
      </c>
      <c r="C84" s="44"/>
      <c r="D84" s="45"/>
      <c r="E84" s="5"/>
      <c r="F84" s="46"/>
      <c r="G84" s="46"/>
      <c r="H84" s="47">
        <v>0</v>
      </c>
    </row>
    <row r="85" spans="2:8" ht="15.75" customHeight="1" x14ac:dyDescent="0.25">
      <c r="B85" s="4">
        <v>0</v>
      </c>
      <c r="C85" s="44"/>
      <c r="D85" s="45"/>
      <c r="E85" s="5"/>
      <c r="F85" s="46"/>
      <c r="G85" s="46"/>
      <c r="H85" s="47">
        <v>0</v>
      </c>
    </row>
    <row r="86" spans="2:8" ht="15.75" customHeight="1" x14ac:dyDescent="0.25">
      <c r="B86" s="4">
        <v>0</v>
      </c>
      <c r="C86" s="44"/>
      <c r="D86" s="45"/>
      <c r="E86" s="5"/>
      <c r="F86" s="46"/>
      <c r="G86" s="46"/>
      <c r="H86" s="63">
        <v>0</v>
      </c>
    </row>
    <row r="87" spans="2:8" ht="15.75" customHeight="1" x14ac:dyDescent="0.25">
      <c r="B87" s="57"/>
      <c r="D87" s="45"/>
      <c r="G87" s="46"/>
      <c r="H87" s="47"/>
    </row>
    <row r="88" spans="2:8" x14ac:dyDescent="0.25">
      <c r="B88" s="54"/>
      <c r="H88" s="59" t="s">
        <v>75</v>
      </c>
    </row>
    <row r="89" spans="2:8" ht="18.75" x14ac:dyDescent="0.3">
      <c r="H89" s="64" t="s">
        <v>74</v>
      </c>
    </row>
    <row r="90" spans="2:8" ht="15.75" x14ac:dyDescent="0.25">
      <c r="H90" s="65">
        <f ca="1">SUM(H25:H44,H47:H66,H69:H76,H82:H86)</f>
        <v>0</v>
      </c>
    </row>
    <row r="91" spans="2:8" ht="19.5" thickBot="1" x14ac:dyDescent="0.35">
      <c r="G91" s="66"/>
      <c r="H91" s="66"/>
    </row>
    <row r="92" spans="2:8" ht="17.25" customHeight="1" thickTop="1" x14ac:dyDescent="0.25">
      <c r="B92" s="67"/>
      <c r="C92" s="67"/>
      <c r="D92" s="67"/>
      <c r="E92" s="67"/>
      <c r="F92" s="67"/>
      <c r="G92" s="68"/>
      <c r="H92" s="68"/>
    </row>
    <row r="93" spans="2:8" x14ac:dyDescent="0.25"/>
    <row r="94" spans="2:8" x14ac:dyDescent="0.25"/>
  </sheetData>
  <sheetProtection algorithmName="SHA-512" hashValue="48x/QHASaxmc2EEueDYhM+ir2TEeIxNfLsCpNRbVDnaXZCbv9PVW44uTALKZm9psO7HvHFKBnBvv8fAZO0WPVA==" saltValue="VFd7LhdrKGY+/mYV4fTg8g==" spinCount="100000" sheet="1" objects="1" scenarios="1" selectLockedCells="1"/>
  <mergeCells count="1">
    <mergeCell ref="B19:D19"/>
  </mergeCells>
  <conditionalFormatting sqref="H25:H44 H47:H66 H69:H76 H82:H86">
    <cfRule type="cellIs" dxfId="0" priority="1" operator="equal">
      <formula>0</formula>
    </cfRule>
  </conditionalFormatting>
  <dataValidations count="2">
    <dataValidation type="whole" errorStyle="warning" operator="greaterThanOrEqual" allowBlank="1" showInputMessage="1" showErrorMessage="1" errorTitle="Numéro invalide" error="Veuillez saisir une quantité supérieure ou égale à 0" sqref="B82:B86 B47:B66 B25:B44 B69:B76" xr:uid="{058E4F3A-1077-40CA-9B20-F2977DE58F75}">
      <formula1>0</formula1>
    </dataValidation>
    <dataValidation type="date" operator="notEqual" allowBlank="1" showInputMessage="1" showErrorMessage="1" sqref="E9" xr:uid="{5DE30A8D-923D-4F67-8766-6BDE6BDA2CE1}">
      <formula1>6941</formula1>
    </dataValidation>
  </dataValidations>
  <hyperlinks>
    <hyperlink ref="B19" r:id="rId1" xr:uid="{ADD91BD2-7AFE-4E34-AC5C-F87FBC48745D}"/>
  </hyperlinks>
  <pageMargins left="0.7" right="0.7" top="0.75" bottom="0.75" header="0.3" footer="0.3"/>
  <pageSetup paperSize="9" scale="53" orientation="portrait" horizontalDpi="300" verticalDpi="300" r:id="rId2"/>
  <ignoredErrors>
    <ignoredError sqref="C29 C25 C27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Formulaire</vt:lpstr>
      <vt:lpstr>Formulaire!Print_Area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Vangheluwe</dc:creator>
  <cp:lastModifiedBy>Karel Vangheluwe</cp:lastModifiedBy>
  <cp:lastPrinted>2023-10-10T08:45:39Z</cp:lastPrinted>
  <dcterms:created xsi:type="dcterms:W3CDTF">2015-06-05T18:17:20Z</dcterms:created>
  <dcterms:modified xsi:type="dcterms:W3CDTF">2025-02-26T09:55:42Z</dcterms:modified>
</cp:coreProperties>
</file>